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февраль\"/>
    </mc:Choice>
  </mc:AlternateContent>
  <bookViews>
    <workbookView xWindow="0" yWindow="0" windowWidth="28800" windowHeight="11430"/>
  </bookViews>
  <sheets>
    <sheet name="Приложен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3" l="1"/>
  <c r="G37" i="3"/>
  <c r="E39" i="3"/>
  <c r="E37" i="3"/>
  <c r="G30" i="3"/>
  <c r="E16" i="3"/>
  <c r="E33" i="3" l="1"/>
  <c r="D27" i="3"/>
  <c r="F35" i="3" l="1"/>
  <c r="G26" i="3"/>
  <c r="G29" i="3" l="1"/>
  <c r="E20" i="3"/>
  <c r="G16" i="3"/>
  <c r="C35" i="3"/>
  <c r="D35" i="3"/>
  <c r="F34" i="3" l="1"/>
  <c r="F27" i="3"/>
  <c r="F23" i="3"/>
  <c r="F19" i="3"/>
  <c r="F17" i="3" s="1"/>
  <c r="F11" i="3"/>
  <c r="F9" i="3"/>
  <c r="F7" i="3"/>
  <c r="F6" i="3" l="1"/>
  <c r="F5" i="3" s="1"/>
  <c r="F4" i="3" s="1"/>
  <c r="E38" i="3" l="1"/>
  <c r="D34" i="3"/>
  <c r="C27" i="3"/>
  <c r="C23" i="3" s="1"/>
  <c r="G43" i="3" l="1"/>
  <c r="C11" i="3"/>
  <c r="D11" i="3"/>
  <c r="C34" i="3" l="1"/>
  <c r="E30" i="3"/>
  <c r="D23" i="3" l="1"/>
  <c r="E31" i="3" l="1"/>
  <c r="E29" i="3"/>
  <c r="E21" i="3"/>
  <c r="D19" i="3"/>
  <c r="D17" i="3" s="1"/>
  <c r="C19" i="3"/>
  <c r="C17" i="3" s="1"/>
  <c r="G21" i="3"/>
  <c r="G20" i="3"/>
  <c r="G25" i="3"/>
  <c r="E27" i="3" l="1"/>
  <c r="C7" i="3"/>
  <c r="E35" i="3" l="1"/>
  <c r="G35" i="3"/>
  <c r="G38" i="3"/>
  <c r="G32" i="3"/>
  <c r="G27" i="3"/>
  <c r="G24" i="3"/>
  <c r="G22" i="3"/>
  <c r="G19" i="3"/>
  <c r="G18" i="3"/>
  <c r="G15" i="3"/>
  <c r="G12" i="3"/>
  <c r="G10" i="3"/>
  <c r="G8" i="3"/>
  <c r="D9" i="3"/>
  <c r="E8" i="3"/>
  <c r="E10" i="3"/>
  <c r="E34" i="3" l="1"/>
  <c r="G34" i="3"/>
  <c r="G9" i="3"/>
  <c r="E32" i="3"/>
  <c r="E26" i="3"/>
  <c r="E25" i="3"/>
  <c r="E24" i="3"/>
  <c r="E22" i="3"/>
  <c r="E19" i="3"/>
  <c r="E18" i="3"/>
  <c r="E15" i="3"/>
  <c r="E12" i="3"/>
  <c r="D7" i="3"/>
  <c r="D6" i="3" s="1"/>
  <c r="C9" i="3"/>
  <c r="D5" i="3" l="1"/>
  <c r="D4" i="3" s="1"/>
  <c r="C6" i="3"/>
  <c r="G17" i="3"/>
  <c r="E9" i="3"/>
  <c r="G7" i="3"/>
  <c r="G23" i="3"/>
  <c r="G11" i="3"/>
  <c r="E23" i="3"/>
  <c r="E7" i="3"/>
  <c r="E11" i="3"/>
  <c r="E17" i="3"/>
  <c r="C5" i="3" l="1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<sst xmlns="http://schemas.openxmlformats.org/spreadsheetml/2006/main" count="86" uniqueCount="86">
  <si>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</si>
  <si>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</si>
  <si>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</si>
  <si>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</si>
  <si>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</si>
  <si>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</si>
  <si>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</si>
  <si>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</si>
  <si>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</si>
  <si>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</si>
  <si>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</si>
  <si>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</si>
  <si>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</si>
  <si>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</si>
  <si>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</si>
  <si>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</si>
  <si>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</si>
  <si>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</si>
  <si>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</si>
  <si>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</si>
  <si>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</si>
  <si>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</si>
  <si>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</si>
  <si>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</si>
  <si>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</si>
  <si>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</si>
  <si>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</si>
  <si>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</si>
  <si>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</si>
  <si>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</si>
  <si>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</si>
  <si>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</si>
  <si>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</si>
  <si>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</si>
  <si>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</si>
  <si>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</si>
  <si>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</si>
  <si>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</si>
  <si>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</si>
  <si>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</si>
  <si>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</si>
  <si>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</si>
  <si>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</si>
  <si>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</si>
  <si>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</si>
  <si>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</si>
  <si>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</si>
  <si>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</si>
  <si>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</si>
  <si>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</si>
  <si>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</si>
  <si>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</si>
  <si>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</si>
  <si>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</si>
  <si>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</si>
  <si>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</si>
  <si>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</si>
  <si>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</si>
  <si>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</si>
  <si>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</si>
  <si>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</si>
  <si>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</si>
  <si>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</si>
  <si>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</si>
  <si>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</si>
  <si>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</si>
  <si>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</si>
  <si>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</si>
  <si>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</si>
  <si>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</si>
  <si>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</si>
  <si>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</si>
  <si>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</si>
  <si>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</si>
  <si>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</si>
  <si>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</si>
  <si>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</si>
  <si>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</si>
  <si>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</si>
  <si>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</si>
  <si>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 от государственных (муниципальных) организаций в бюджеты городских округов</t>
  </si>
  <si>
    <t>2 03 40000 00 0000 150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</si>
  <si>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2026 год</t>
    </r>
    <r>
      <rPr>
        <b/>
        <sz val="9"/>
        <rFont val="Calibri"/>
        <family val="2"/>
        <charset val="204"/>
      </rPr>
      <t>, 
тыс. руб.</t>
    </r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</si>
  <si>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01.03.2025 </t>
    </r>
    <r>
      <rPr>
        <b/>
        <sz val="9"/>
        <rFont val="Calibri"/>
        <family val="2"/>
        <charset val="204"/>
      </rPr>
      <t>тыс. руб.</t>
    </r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</si>
  <si>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01.03.2026)</t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</si>
  <si>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01.03.2026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</si>
</sst>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" fontId="7" fillId="0" borderId="3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31" xfId="0" applyNumberFormat="1" applyFont="1" applyBorder="1" applyAlignment="1">
      <alignment horizontal="right" vertical="center"/>
    </xf>
    <xf numFmtId="4" fontId="7" fillId="0" borderId="32" xfId="0" applyNumberFormat="1" applyFont="1" applyBorder="1" applyAlignment="1">
      <alignment horizontal="right" vertical="center"/>
    </xf>
    <xf numFmtId="4" fontId="7" fillId="0" borderId="33" xfId="0" applyNumberFormat="1" applyFont="1" applyBorder="1" applyAlignment="1">
      <alignment horizontal="right" vertical="center"/>
    </xf>
    <xf numFmtId="4" fontId="7" fillId="0" borderId="29" xfId="0" applyNumberFormat="1" applyFont="1" applyFill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9" fillId="0" borderId="39" xfId="0" applyNumberFormat="1" applyFont="1" applyFill="1" applyBorder="1" applyAlignment="1">
      <alignment horizontal="center" vertical="center"/>
    </xf>
    <xf numFmtId="164" fontId="9" fillId="0" borderId="25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4" fontId="5" fillId="3" borderId="28" xfId="0" applyNumberFormat="1" applyFont="1" applyFill="1" applyBorder="1" applyAlignment="1">
      <alignment horizontal="right" vertical="center" wrapText="1"/>
    </xf>
    <xf numFmtId="4" fontId="5" fillId="3" borderId="26" xfId="0" applyNumberFormat="1" applyFont="1" applyFill="1" applyBorder="1" applyAlignment="1">
      <alignment horizontal="right" vertical="center" wrapText="1"/>
    </xf>
    <xf numFmtId="164" fontId="10" fillId="3" borderId="14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Fill="1" applyBorder="1" applyAlignment="1">
      <alignment horizontal="right" vertical="center"/>
    </xf>
    <xf numFmtId="4" fontId="7" fillId="0" borderId="37" xfId="0" applyNumberFormat="1" applyFont="1" applyFill="1" applyBorder="1" applyAlignment="1">
      <alignment horizontal="right" vertical="center" wrapText="1"/>
    </xf>
    <xf numFmtId="4" fontId="7" fillId="0" borderId="31" xfId="0" applyNumberFormat="1" applyFont="1" applyFill="1" applyBorder="1" applyAlignment="1">
      <alignment horizontal="right" vertical="center"/>
    </xf>
    <xf numFmtId="4" fontId="7" fillId="0" borderId="38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2" borderId="39" xfId="0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164" fontId="10" fillId="0" borderId="18" xfId="0" applyNumberFormat="1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" fontId="7" fillId="2" borderId="18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F6" sqref="F6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30" t="s">
        <v>84</v>
      </c>
      <c r="B1" s="130"/>
      <c r="C1" s="130"/>
      <c r="D1" s="130"/>
      <c r="E1" s="130"/>
      <c r="F1" s="130"/>
      <c r="G1" s="130"/>
    </row>
    <row r="2" spans="1:14" ht="15.75" thickBot="1" x14ac:dyDescent="0.3">
      <c r="A2" s="130"/>
      <c r="B2" s="130"/>
      <c r="C2" s="130"/>
      <c r="D2" s="130"/>
      <c r="E2" s="130"/>
      <c r="F2" s="130"/>
      <c r="G2" s="130"/>
    </row>
    <row r="3" spans="1:14" ht="86.25" customHeight="1" thickBot="1" x14ac:dyDescent="0.3">
      <c r="A3" s="5" t="s">
        <v>0</v>
      </c>
      <c r="B3" s="5" t="s">
        <v>1</v>
      </c>
      <c r="C3" s="63" t="s">
        <v>82</v>
      </c>
      <c r="D3" s="129" t="s">
        <v>85</v>
      </c>
      <c r="E3" s="19" t="s">
        <v>69</v>
      </c>
      <c r="F3" s="65" t="s">
        <v>83</v>
      </c>
      <c r="G3" s="16" t="s">
        <v>2</v>
      </c>
      <c r="I3" s="3"/>
    </row>
    <row r="4" spans="1:14" ht="24.95" customHeight="1" thickBot="1" x14ac:dyDescent="0.3">
      <c r="A4" s="71"/>
      <c r="B4" s="72" t="s">
        <v>3</v>
      </c>
      <c r="C4" s="73">
        <f>SUM(C5,C34)</f>
        <v>8234140.3499999996</v>
      </c>
      <c r="D4" s="74">
        <f>SUM(D5,D34)</f>
        <v>670204.18999999994</v>
      </c>
      <c r="E4" s="75">
        <f t="shared" ref="E4" si="0">D4/C4/100%</f>
        <v>8.1393340593229016E-2</v>
      </c>
      <c r="F4" s="74">
        <f>SUM(F5,F34)</f>
        <v>769058.69</v>
      </c>
      <c r="G4" s="76">
        <f>D4/F4</f>
        <v>0.8714603953048109</v>
      </c>
      <c r="H4" s="67"/>
      <c r="I4" s="3"/>
      <c r="J4" s="69"/>
      <c r="K4" s="3"/>
    </row>
    <row r="5" spans="1:14" ht="24.95" customHeight="1" thickBot="1" x14ac:dyDescent="0.3">
      <c r="A5" s="77" t="s">
        <v>4</v>
      </c>
      <c r="B5" s="78" t="s">
        <v>5</v>
      </c>
      <c r="C5" s="79">
        <f>SUM(C6,C23)</f>
        <v>3772780.1</v>
      </c>
      <c r="D5" s="79">
        <f>SUM(D6,D23)</f>
        <v>246873.33</v>
      </c>
      <c r="E5" s="80">
        <f t="shared" ref="E5" si="1">D5/C5/100%</f>
        <v>6.5435388084240584E-2</v>
      </c>
      <c r="F5" s="79">
        <f>SUM(F6,F23)</f>
        <v>199135.99</v>
      </c>
      <c r="G5" s="81">
        <f t="shared" ref="G5:G39" si="2">D5/F5</f>
        <v>1.2397223123755781</v>
      </c>
      <c r="H5" s="3"/>
      <c r="I5" s="67"/>
      <c r="J5" s="68"/>
    </row>
    <row r="6" spans="1:14" ht="24.95" customHeight="1" thickBot="1" x14ac:dyDescent="0.3">
      <c r="A6" s="82"/>
      <c r="B6" s="72" t="s">
        <v>6</v>
      </c>
      <c r="C6" s="73">
        <f>SUM(C7,C9,C11,C17,C22:C22)</f>
        <v>3345521.45</v>
      </c>
      <c r="D6" s="74">
        <f>SUM(D7,D9,D11,D17,D22)</f>
        <v>185690.49999999997</v>
      </c>
      <c r="E6" s="75">
        <f t="shared" ref="E6:E10" si="3">D6/C6/100%</f>
        <v>5.550420249136348E-2</v>
      </c>
      <c r="F6" s="74">
        <f>SUM(F7,F9,F11,F17,F22)</f>
        <v>163729.07999999999</v>
      </c>
      <c r="G6" s="76">
        <f t="shared" si="2"/>
        <v>1.1341326782023082</v>
      </c>
    </row>
    <row r="7" spans="1:14" ht="24.95" customHeight="1" thickBot="1" x14ac:dyDescent="0.3">
      <c r="A7" s="82" t="s">
        <v>7</v>
      </c>
      <c r="B7" s="72" t="s">
        <v>8</v>
      </c>
      <c r="C7" s="73">
        <f>SUM(C8)</f>
        <v>1570277.45</v>
      </c>
      <c r="D7" s="74">
        <f>SUM(D8)</f>
        <v>137676.56</v>
      </c>
      <c r="E7" s="75">
        <f t="shared" si="3"/>
        <v>8.7676582249843815E-2</v>
      </c>
      <c r="F7" s="74">
        <f>SUM(F8)</f>
        <v>87008.69</v>
      </c>
      <c r="G7" s="76">
        <f t="shared" si="2"/>
        <v>1.5823311441650252</v>
      </c>
    </row>
    <row r="8" spans="1:14" ht="24.95" customHeight="1" thickBot="1" x14ac:dyDescent="0.3">
      <c r="A8" s="12" t="s">
        <v>9</v>
      </c>
      <c r="B8" s="13" t="s">
        <v>10</v>
      </c>
      <c r="C8" s="102">
        <v>1570277.45</v>
      </c>
      <c r="D8" s="103">
        <v>137676.56</v>
      </c>
      <c r="E8" s="20">
        <f t="shared" si="3"/>
        <v>8.7676582249843815E-2</v>
      </c>
      <c r="F8" s="17">
        <v>87008.69</v>
      </c>
      <c r="G8" s="54">
        <f t="shared" si="2"/>
        <v>1.5823311441650252</v>
      </c>
    </row>
    <row r="9" spans="1:14" ht="24.95" customHeight="1" thickBot="1" x14ac:dyDescent="0.3">
      <c r="A9" s="82" t="s">
        <v>11</v>
      </c>
      <c r="B9" s="72" t="s">
        <v>12</v>
      </c>
      <c r="C9" s="73">
        <f>SUM(C10)</f>
        <v>5268</v>
      </c>
      <c r="D9" s="74">
        <f>SUM(D10)</f>
        <v>411.33</v>
      </c>
      <c r="E9" s="75">
        <f t="shared" si="3"/>
        <v>7.8080865603644647E-2</v>
      </c>
      <c r="F9" s="74">
        <f>SUM(F10)</f>
        <v>478.72</v>
      </c>
      <c r="G9" s="76">
        <f t="shared" si="2"/>
        <v>0.85922877673796783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02">
        <v>5268</v>
      </c>
      <c r="D10" s="104">
        <v>411.33</v>
      </c>
      <c r="E10" s="20">
        <f t="shared" si="3"/>
        <v>7.8080865603644647E-2</v>
      </c>
      <c r="F10" s="24">
        <v>478.72</v>
      </c>
      <c r="G10" s="54">
        <f t="shared" si="2"/>
        <v>0.85922877673796783</v>
      </c>
      <c r="I10" s="3"/>
      <c r="N10" s="3"/>
    </row>
    <row r="11" spans="1:14" ht="24.95" customHeight="1" thickBot="1" x14ac:dyDescent="0.3">
      <c r="A11" s="82" t="s">
        <v>15</v>
      </c>
      <c r="B11" s="83" t="s">
        <v>16</v>
      </c>
      <c r="C11" s="84">
        <f>SUM(C12:C16)</f>
        <v>1277008</v>
      </c>
      <c r="D11" s="85">
        <f>SUM(D12:D16)</f>
        <v>30168.130000000005</v>
      </c>
      <c r="E11" s="97">
        <f t="shared" ref="E11:E21" si="4">D11/C11/100%</f>
        <v>2.3624072832746548E-2</v>
      </c>
      <c r="F11" s="85">
        <f>SUM(F12:F16)</f>
        <v>37886.11</v>
      </c>
      <c r="G11" s="76">
        <f t="shared" si="2"/>
        <v>0.79628470698100184</v>
      </c>
      <c r="N11" s="3"/>
    </row>
    <row r="12" spans="1:14" ht="24.95" customHeight="1" x14ac:dyDescent="0.25">
      <c r="A12" s="9" t="s">
        <v>17</v>
      </c>
      <c r="B12" s="44" t="s">
        <v>18</v>
      </c>
      <c r="C12" s="51">
        <v>1217300</v>
      </c>
      <c r="D12" s="105">
        <v>20963.7</v>
      </c>
      <c r="E12" s="99">
        <f t="shared" si="4"/>
        <v>1.7221473753388648E-2</v>
      </c>
      <c r="F12" s="43">
        <v>13687.59</v>
      </c>
      <c r="G12" s="55">
        <f t="shared" si="2"/>
        <v>1.5315844498556723</v>
      </c>
    </row>
    <row r="13" spans="1:14" ht="24.95" customHeight="1" x14ac:dyDescent="0.25">
      <c r="A13" s="2" t="s">
        <v>49</v>
      </c>
      <c r="B13" s="45" t="s">
        <v>46</v>
      </c>
      <c r="C13" s="52"/>
      <c r="D13" s="48"/>
      <c r="E13" s="100"/>
      <c r="F13" s="48">
        <v>-723</v>
      </c>
      <c r="G13" s="56"/>
      <c r="J13" t="s">
        <v>66</v>
      </c>
    </row>
    <row r="14" spans="1:14" ht="24.95" customHeight="1" x14ac:dyDescent="0.25">
      <c r="A14" s="6" t="s">
        <v>54</v>
      </c>
      <c r="B14" s="46" t="s">
        <v>55</v>
      </c>
      <c r="C14" s="53"/>
      <c r="D14" s="49"/>
      <c r="E14" s="101"/>
      <c r="F14" s="49"/>
      <c r="G14" s="57"/>
    </row>
    <row r="15" spans="1:14" ht="24.95" customHeight="1" x14ac:dyDescent="0.25">
      <c r="A15" s="6" t="s">
        <v>47</v>
      </c>
      <c r="B15" s="45" t="s">
        <v>48</v>
      </c>
      <c r="C15" s="106">
        <v>52823</v>
      </c>
      <c r="D15" s="107">
        <v>501.58</v>
      </c>
      <c r="E15" s="100">
        <f t="shared" si="4"/>
        <v>9.4954849213410818E-3</v>
      </c>
      <c r="F15" s="48">
        <v>23749.52</v>
      </c>
      <c r="G15" s="56">
        <f t="shared" si="2"/>
        <v>2.111958473265986E-2</v>
      </c>
    </row>
    <row r="16" spans="1:14" ht="36.75" customHeight="1" thickBot="1" x14ac:dyDescent="0.3">
      <c r="A16" s="6" t="s">
        <v>74</v>
      </c>
      <c r="B16" s="47" t="s">
        <v>75</v>
      </c>
      <c r="C16" s="108">
        <v>6885</v>
      </c>
      <c r="D16" s="109">
        <v>8702.85</v>
      </c>
      <c r="E16" s="100">
        <f t="shared" si="4"/>
        <v>1.2640305010893247</v>
      </c>
      <c r="F16" s="50">
        <v>1172</v>
      </c>
      <c r="G16" s="56">
        <f t="shared" si="2"/>
        <v>7.4256399317406148</v>
      </c>
    </row>
    <row r="17" spans="1:14" ht="24.95" customHeight="1" thickBot="1" x14ac:dyDescent="0.3">
      <c r="A17" s="82" t="s">
        <v>19</v>
      </c>
      <c r="B17" s="72" t="s">
        <v>20</v>
      </c>
      <c r="C17" s="73">
        <f>SUM(C18:C19)</f>
        <v>439317</v>
      </c>
      <c r="D17" s="74">
        <f>SUM(D18:D19)</f>
        <v>8214.39</v>
      </c>
      <c r="E17" s="75">
        <f t="shared" si="4"/>
        <v>1.8698092721201317E-2</v>
      </c>
      <c r="F17" s="74">
        <f>SUM(F18:F19)</f>
        <v>31360.13</v>
      </c>
      <c r="G17" s="76">
        <f t="shared" si="2"/>
        <v>0.26193737079533785</v>
      </c>
    </row>
    <row r="18" spans="1:14" ht="24.95" customHeight="1" thickBot="1" x14ac:dyDescent="0.3">
      <c r="A18" s="12" t="s">
        <v>43</v>
      </c>
      <c r="B18" s="13" t="s">
        <v>42</v>
      </c>
      <c r="C18" s="102">
        <v>212053</v>
      </c>
      <c r="D18" s="110">
        <v>7381.34</v>
      </c>
      <c r="E18" s="20">
        <f t="shared" si="4"/>
        <v>3.4808939274615307E-2</v>
      </c>
      <c r="F18" s="27">
        <v>8742.16</v>
      </c>
      <c r="G18" s="54">
        <f t="shared" si="2"/>
        <v>0.84433824134996394</v>
      </c>
    </row>
    <row r="19" spans="1:14" ht="24.95" customHeight="1" thickBot="1" x14ac:dyDescent="0.3">
      <c r="A19" s="82" t="s">
        <v>45</v>
      </c>
      <c r="B19" s="72" t="s">
        <v>44</v>
      </c>
      <c r="C19" s="73">
        <f>SUM(C20:C21)</f>
        <v>227264</v>
      </c>
      <c r="D19" s="74">
        <f>SUM(D20:D21)</f>
        <v>833.05000000000007</v>
      </c>
      <c r="E19" s="75">
        <f t="shared" si="4"/>
        <v>3.6655607575330896E-3</v>
      </c>
      <c r="F19" s="74">
        <f>SUM(F20:F21)</f>
        <v>22617.97</v>
      </c>
      <c r="G19" s="76">
        <f t="shared" si="2"/>
        <v>3.6831333669644091E-2</v>
      </c>
    </row>
    <row r="20" spans="1:14" ht="24.95" customHeight="1" x14ac:dyDescent="0.25">
      <c r="A20" s="9" t="s">
        <v>57</v>
      </c>
      <c r="B20" s="10" t="s">
        <v>58</v>
      </c>
      <c r="C20" s="111">
        <v>204538</v>
      </c>
      <c r="D20" s="112">
        <v>94.72</v>
      </c>
      <c r="E20" s="21">
        <f>D20/C20/100%</f>
        <v>4.6309243270199182E-4</v>
      </c>
      <c r="F20" s="28">
        <v>21577.23</v>
      </c>
      <c r="G20" s="58">
        <f t="shared" si="2"/>
        <v>4.3898127794902309E-3</v>
      </c>
    </row>
    <row r="21" spans="1:14" ht="24.95" customHeight="1" thickBot="1" x14ac:dyDescent="0.3">
      <c r="A21" s="6" t="s">
        <v>56</v>
      </c>
      <c r="B21" s="8" t="s">
        <v>59</v>
      </c>
      <c r="C21" s="113">
        <v>22726</v>
      </c>
      <c r="D21" s="114">
        <v>738.33</v>
      </c>
      <c r="E21" s="21">
        <f t="shared" si="4"/>
        <v>3.2488339347003431E-2</v>
      </c>
      <c r="F21" s="22">
        <v>1040.74</v>
      </c>
      <c r="G21" s="59">
        <f t="shared" si="2"/>
        <v>0.70942790706612602</v>
      </c>
      <c r="H21" s="66"/>
      <c r="I21" s="4"/>
    </row>
    <row r="22" spans="1:14" ht="24.95" customHeight="1" thickBot="1" x14ac:dyDescent="0.3">
      <c r="A22" s="82" t="s">
        <v>21</v>
      </c>
      <c r="B22" s="72" t="s">
        <v>22</v>
      </c>
      <c r="C22" s="73">
        <v>53651</v>
      </c>
      <c r="D22" s="86">
        <v>9220.09</v>
      </c>
      <c r="E22" s="75">
        <f t="shared" ref="E22" si="5">D22/C22/100%</f>
        <v>0.17185308754729642</v>
      </c>
      <c r="F22" s="86">
        <v>6995.43</v>
      </c>
      <c r="G22" s="76">
        <f t="shared" si="2"/>
        <v>1.3180161905701293</v>
      </c>
    </row>
    <row r="23" spans="1:14" ht="24.95" customHeight="1" thickBot="1" x14ac:dyDescent="0.3">
      <c r="A23" s="71"/>
      <c r="B23" s="72" t="s">
        <v>23</v>
      </c>
      <c r="C23" s="85">
        <f>SUM(C24,C25,C26,C27,C32,C33)</f>
        <v>427258.65</v>
      </c>
      <c r="D23" s="74">
        <f>SUM(D24,D25,D26,D27,D32,D33)</f>
        <v>61182.830000000009</v>
      </c>
      <c r="E23" s="75">
        <f t="shared" ref="E23:E31" si="6">D23/C23/100%</f>
        <v>0.14319857538285066</v>
      </c>
      <c r="F23" s="74">
        <f>SUM(F24,F25,F26,F27,F32,F33)</f>
        <v>35406.909999999996</v>
      </c>
      <c r="G23" s="76">
        <f t="shared" si="2"/>
        <v>1.7279912310902028</v>
      </c>
    </row>
    <row r="24" spans="1:14" ht="24.95" customHeight="1" thickBot="1" x14ac:dyDescent="0.3">
      <c r="A24" s="82" t="s">
        <v>24</v>
      </c>
      <c r="B24" s="72" t="s">
        <v>25</v>
      </c>
      <c r="C24" s="73">
        <v>310461</v>
      </c>
      <c r="D24" s="86">
        <v>16457.330000000002</v>
      </c>
      <c r="E24" s="75">
        <f t="shared" si="6"/>
        <v>5.3009331284766856E-2</v>
      </c>
      <c r="F24" s="86">
        <v>20040.919999999998</v>
      </c>
      <c r="G24" s="76">
        <f t="shared" si="2"/>
        <v>0.82118635272233031</v>
      </c>
    </row>
    <row r="25" spans="1:14" ht="24.95" customHeight="1" thickBot="1" x14ac:dyDescent="0.3">
      <c r="A25" s="82" t="s">
        <v>26</v>
      </c>
      <c r="B25" s="72" t="s">
        <v>27</v>
      </c>
      <c r="C25" s="73">
        <v>330</v>
      </c>
      <c r="D25" s="86">
        <v>234.42</v>
      </c>
      <c r="E25" s="75">
        <f t="shared" si="6"/>
        <v>0.71036363636363631</v>
      </c>
      <c r="F25" s="86">
        <v>249.07</v>
      </c>
      <c r="G25" s="76">
        <f t="shared" si="2"/>
        <v>0.94118119404183564</v>
      </c>
    </row>
    <row r="26" spans="1:14" ht="24.95" customHeight="1" thickBot="1" x14ac:dyDescent="0.3">
      <c r="A26" s="77" t="s">
        <v>28</v>
      </c>
      <c r="B26" s="78" t="s">
        <v>29</v>
      </c>
      <c r="C26" s="87">
        <v>1700</v>
      </c>
      <c r="D26" s="88">
        <v>17547.490000000002</v>
      </c>
      <c r="E26" s="80">
        <f t="shared" si="6"/>
        <v>10.322052941176471</v>
      </c>
      <c r="F26" s="88">
        <v>29.09</v>
      </c>
      <c r="G26" s="81">
        <f t="shared" si="2"/>
        <v>603.21381918184954</v>
      </c>
    </row>
    <row r="27" spans="1:14" ht="24.95" customHeight="1" x14ac:dyDescent="0.25">
      <c r="A27" s="89" t="s">
        <v>30</v>
      </c>
      <c r="B27" s="90" t="s">
        <v>31</v>
      </c>
      <c r="C27" s="91">
        <f>SUM(C28:C31)</f>
        <v>91000</v>
      </c>
      <c r="D27" s="92">
        <f>SUM(D28:D31)</f>
        <v>15830.900000000001</v>
      </c>
      <c r="E27" s="93">
        <f t="shared" si="6"/>
        <v>0.17396593406593408</v>
      </c>
      <c r="F27" s="92">
        <f>SUM(F28:F31)</f>
        <v>11469.34</v>
      </c>
      <c r="G27" s="94">
        <f t="shared" si="2"/>
        <v>1.3802799463613427</v>
      </c>
    </row>
    <row r="28" spans="1:14" ht="24.95" customHeight="1" x14ac:dyDescent="0.25">
      <c r="A28" s="33" t="s">
        <v>64</v>
      </c>
      <c r="B28" s="42" t="s">
        <v>61</v>
      </c>
      <c r="C28" s="35"/>
      <c r="D28" s="38"/>
      <c r="E28" s="60"/>
      <c r="F28" s="38"/>
      <c r="G28" s="41"/>
    </row>
    <row r="29" spans="1:14" ht="66" customHeight="1" x14ac:dyDescent="0.25">
      <c r="A29" s="25" t="s">
        <v>60</v>
      </c>
      <c r="B29" s="26" t="s">
        <v>62</v>
      </c>
      <c r="C29" s="29">
        <v>42000</v>
      </c>
      <c r="D29" s="30">
        <v>15806.62</v>
      </c>
      <c r="E29" s="61">
        <f t="shared" si="6"/>
        <v>0.37634809523809526</v>
      </c>
      <c r="F29" s="131">
        <v>5734.17</v>
      </c>
      <c r="G29" s="41">
        <f>D29/F29</f>
        <v>2.756566338284355</v>
      </c>
      <c r="K29" s="37"/>
    </row>
    <row r="30" spans="1:14" ht="48" customHeight="1" x14ac:dyDescent="0.25">
      <c r="A30" s="33" t="s">
        <v>70</v>
      </c>
      <c r="B30" s="34" t="s">
        <v>63</v>
      </c>
      <c r="C30" s="35">
        <v>13000</v>
      </c>
      <c r="D30" s="38">
        <v>24.28</v>
      </c>
      <c r="E30" s="60">
        <f t="shared" si="6"/>
        <v>1.8676923076923078E-3</v>
      </c>
      <c r="F30" s="131">
        <v>5735.17</v>
      </c>
      <c r="G30" s="41">
        <f>D30/F30</f>
        <v>4.2335275153134082E-3</v>
      </c>
      <c r="N30" s="36"/>
    </row>
    <row r="31" spans="1:14" ht="57.75" customHeight="1" thickBot="1" x14ac:dyDescent="0.3">
      <c r="A31" s="25" t="s">
        <v>71</v>
      </c>
      <c r="B31" s="31" t="s">
        <v>65</v>
      </c>
      <c r="C31" s="29">
        <v>36000</v>
      </c>
      <c r="D31" s="30"/>
      <c r="E31" s="62">
        <f t="shared" si="6"/>
        <v>0</v>
      </c>
      <c r="F31" s="30"/>
      <c r="G31" s="32"/>
    </row>
    <row r="32" spans="1:14" ht="24.95" customHeight="1" thickBot="1" x14ac:dyDescent="0.3">
      <c r="A32" s="82" t="s">
        <v>32</v>
      </c>
      <c r="B32" s="72" t="s">
        <v>33</v>
      </c>
      <c r="C32" s="73">
        <v>23757.65</v>
      </c>
      <c r="D32" s="95">
        <v>11111.69</v>
      </c>
      <c r="E32" s="96">
        <f t="shared" ref="E32:E33" si="7">D32/C32/100%</f>
        <v>0.46770997973284395</v>
      </c>
      <c r="F32" s="95">
        <v>3618.49</v>
      </c>
      <c r="G32" s="81">
        <f t="shared" si="2"/>
        <v>3.070808541684515</v>
      </c>
    </row>
    <row r="33" spans="1:11" ht="24.95" customHeight="1" thickBot="1" x14ac:dyDescent="0.3">
      <c r="A33" s="82" t="s">
        <v>76</v>
      </c>
      <c r="B33" s="72" t="s">
        <v>77</v>
      </c>
      <c r="C33" s="73">
        <v>10</v>
      </c>
      <c r="D33" s="86">
        <v>1</v>
      </c>
      <c r="E33" s="97">
        <f t="shared" si="7"/>
        <v>0.1</v>
      </c>
      <c r="F33" s="86"/>
      <c r="G33" s="81"/>
    </row>
    <row r="34" spans="1:11" ht="24.95" customHeight="1" thickBot="1" x14ac:dyDescent="0.3">
      <c r="A34" s="82" t="s">
        <v>34</v>
      </c>
      <c r="B34" s="72" t="s">
        <v>35</v>
      </c>
      <c r="C34" s="98">
        <f>SUM(C36:C43)</f>
        <v>4461360.25</v>
      </c>
      <c r="D34" s="86">
        <f>SUM(D36:D43)</f>
        <v>423330.86</v>
      </c>
      <c r="E34" s="75">
        <f t="shared" ref="E34:E35" si="8">D34/C34/100%</f>
        <v>9.4888293318164563E-2</v>
      </c>
      <c r="F34" s="86">
        <f>SUM(F36:F43)</f>
        <v>569922.69999999995</v>
      </c>
      <c r="G34" s="76">
        <f t="shared" si="2"/>
        <v>0.74278645156615097</v>
      </c>
      <c r="H34" s="3"/>
      <c r="I34" s="3"/>
    </row>
    <row r="35" spans="1:11" ht="24.95" customHeight="1" thickBot="1" x14ac:dyDescent="0.3">
      <c r="A35" s="82" t="s">
        <v>36</v>
      </c>
      <c r="B35" s="72" t="s">
        <v>37</v>
      </c>
      <c r="C35" s="98">
        <f>SUM(C36:C39)</f>
        <v>4461360.25</v>
      </c>
      <c r="D35" s="86">
        <f>SUM(D36:D39)</f>
        <v>426076.91000000003</v>
      </c>
      <c r="E35" s="75">
        <f t="shared" si="8"/>
        <v>9.5503811869933619E-2</v>
      </c>
      <c r="F35" s="86">
        <f>SUM(F36:F39)</f>
        <v>573849.25</v>
      </c>
      <c r="G35" s="76">
        <f t="shared" si="2"/>
        <v>0.74248926874087584</v>
      </c>
    </row>
    <row r="36" spans="1:11" ht="24.95" customHeight="1" x14ac:dyDescent="0.25">
      <c r="A36" s="122" t="s">
        <v>67</v>
      </c>
      <c r="B36" s="123" t="s">
        <v>68</v>
      </c>
      <c r="C36" s="124"/>
      <c r="D36" s="126"/>
      <c r="E36" s="99"/>
      <c r="F36" s="126"/>
      <c r="G36" s="55"/>
    </row>
    <row r="37" spans="1:11" ht="24.95" customHeight="1" x14ac:dyDescent="0.25">
      <c r="A37" s="2" t="s">
        <v>50</v>
      </c>
      <c r="B37" s="121" t="s">
        <v>38</v>
      </c>
      <c r="C37" s="125">
        <v>2186397.5699999998</v>
      </c>
      <c r="D37" s="127">
        <v>74197.83</v>
      </c>
      <c r="E37" s="128">
        <f>D37/C37/100%</f>
        <v>3.3936110713844239E-2</v>
      </c>
      <c r="F37" s="127">
        <v>247060.49</v>
      </c>
      <c r="G37" s="41">
        <f t="shared" si="2"/>
        <v>0.30032252425306855</v>
      </c>
    </row>
    <row r="38" spans="1:11" ht="24.95" customHeight="1" x14ac:dyDescent="0.25">
      <c r="A38" s="2" t="s">
        <v>51</v>
      </c>
      <c r="B38" s="121" t="s">
        <v>39</v>
      </c>
      <c r="C38" s="125">
        <v>2226844.5699999998</v>
      </c>
      <c r="D38" s="127">
        <v>346471.02</v>
      </c>
      <c r="E38" s="128">
        <f>D38/C38/100%</f>
        <v>0.15558832649016005</v>
      </c>
      <c r="F38" s="127">
        <v>300465.06</v>
      </c>
      <c r="G38" s="41">
        <f t="shared" si="2"/>
        <v>1.1531158398251031</v>
      </c>
      <c r="I38" s="3"/>
      <c r="J38" s="4"/>
      <c r="K38" s="4"/>
    </row>
    <row r="39" spans="1:11" ht="24.95" customHeight="1" thickBot="1" x14ac:dyDescent="0.3">
      <c r="A39" s="6" t="s">
        <v>52</v>
      </c>
      <c r="B39" s="8" t="s">
        <v>53</v>
      </c>
      <c r="C39" s="15">
        <v>48118.11</v>
      </c>
      <c r="D39" s="18">
        <v>5408.06</v>
      </c>
      <c r="E39" s="128">
        <f>D39/C39/100%</f>
        <v>0.11239136366744247</v>
      </c>
      <c r="F39" s="18">
        <v>26323.7</v>
      </c>
      <c r="G39" s="41">
        <f t="shared" si="2"/>
        <v>0.20544452337627311</v>
      </c>
      <c r="I39" s="3"/>
      <c r="J39" s="4"/>
      <c r="K39" s="4"/>
    </row>
    <row r="40" spans="1:11" ht="24.95" customHeight="1" thickBot="1" x14ac:dyDescent="0.3">
      <c r="A40" s="11" t="s">
        <v>81</v>
      </c>
      <c r="B40" s="7" t="s">
        <v>80</v>
      </c>
      <c r="C40" s="39"/>
      <c r="D40" s="40">
        <v>15225.16</v>
      </c>
      <c r="E40" s="70"/>
      <c r="F40" s="40"/>
      <c r="G40" s="23"/>
      <c r="I40" s="3"/>
      <c r="J40" s="4"/>
      <c r="K40" s="4"/>
    </row>
    <row r="41" spans="1:11" ht="24.95" customHeight="1" thickBot="1" x14ac:dyDescent="0.3">
      <c r="A41" s="115" t="s">
        <v>72</v>
      </c>
      <c r="B41" s="116" t="s">
        <v>73</v>
      </c>
      <c r="C41" s="117"/>
      <c r="D41" s="118"/>
      <c r="E41" s="119"/>
      <c r="F41" s="118">
        <v>3104.09</v>
      </c>
      <c r="G41" s="120"/>
      <c r="I41" s="3"/>
      <c r="J41" s="4"/>
      <c r="K41" s="4"/>
    </row>
    <row r="42" spans="1:11" ht="34.5" customHeight="1" thickBot="1" x14ac:dyDescent="0.3">
      <c r="A42" s="11" t="s">
        <v>78</v>
      </c>
      <c r="B42" s="7" t="s">
        <v>79</v>
      </c>
      <c r="C42" s="39"/>
      <c r="D42" s="40"/>
      <c r="E42" s="70"/>
      <c r="F42" s="40"/>
      <c r="G42" s="23"/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4"/>
      <c r="D43" s="64">
        <v>-17971.21</v>
      </c>
      <c r="E43" s="70"/>
      <c r="F43" s="64">
        <v>-7030.64</v>
      </c>
      <c r="G43" s="23">
        <f>D43/F43</f>
        <v>2.556127180455833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2026-02-19T14:22:02Z</cp:lastPrinted>
  <dcterms:created xsi:type="dcterms:W3CDTF">2017-12-11T14:03:53Z</dcterms:created>
  <dcterms:modified xsi:type="dcterms:W3CDTF">2026-03-16T09:13:04Z</dcterms:modified>
</cp:coreProperties>
</file>